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9" i="1"/>
  <c r="D47" s="1"/>
  <c r="D28"/>
  <c r="D14"/>
  <c r="D6"/>
  <c r="E46"/>
  <c r="D20"/>
  <c r="G12"/>
  <c r="G24"/>
  <c r="G37"/>
  <c r="E20" l="1"/>
  <c r="E18"/>
  <c r="E15"/>
  <c r="E9"/>
  <c r="E8"/>
  <c r="G39"/>
  <c r="E12"/>
  <c r="E24"/>
  <c r="E6" l="1"/>
  <c r="G6"/>
  <c r="G47" s="1"/>
  <c r="E44"/>
  <c r="E45"/>
  <c r="E42"/>
  <c r="E40"/>
  <c r="E30"/>
  <c r="E29"/>
  <c r="E39" l="1"/>
  <c r="E43" l="1"/>
  <c r="E35"/>
  <c r="E34"/>
  <c r="E33"/>
  <c r="E32"/>
  <c r="E22"/>
  <c r="E17"/>
  <c r="E16"/>
  <c r="E14" l="1"/>
  <c r="E11"/>
  <c r="E21" l="1"/>
  <c r="E31" l="1"/>
  <c r="E41"/>
  <c r="E28" l="1"/>
  <c r="E47" s="1"/>
  <c r="E10"/>
  <c r="F39" l="1"/>
  <c r="F28"/>
  <c r="F13" l="1"/>
  <c r="F6"/>
  <c r="F44" l="1"/>
</calcChain>
</file>

<file path=xl/sharedStrings.xml><?xml version="1.0" encoding="utf-8"?>
<sst xmlns="http://schemas.openxmlformats.org/spreadsheetml/2006/main" count="77" uniqueCount="47">
  <si>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</si>
  <si>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</si>
  <si>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</si>
  <si>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</si>
  <si>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</si>
  <si>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</si>
  <si>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</si>
  <si>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</si>
  <si>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</si>
  <si>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</si>
  <si>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</si>
  <si>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</si>
  <si>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Расходы на управление МКД</t>
  </si>
  <si>
    <t>зарплата обслуж.перс с отчислен.</t>
  </si>
  <si>
    <t xml:space="preserve"> руб.</t>
  </si>
  <si>
    <t>Содержание придомовой территории</t>
  </si>
  <si>
    <t>рудования и конструкций МКД</t>
  </si>
  <si>
    <t xml:space="preserve">Факт </t>
  </si>
  <si>
    <t>Факт за</t>
  </si>
  <si>
    <t>Тариф 2017</t>
  </si>
  <si>
    <t>ОТЧЕТ ПО СТАТЬЕ " Содержание и ремонт жилья"</t>
  </si>
  <si>
    <t>Оплата труда по уборке МОП</t>
  </si>
  <si>
    <t xml:space="preserve">Налог усн  </t>
  </si>
  <si>
    <t>Прибыль УК</t>
  </si>
  <si>
    <t>Обеспечение вывоза бытовых отходов</t>
  </si>
  <si>
    <t>утилизация ртутносодерж. отходов</t>
  </si>
  <si>
    <t xml:space="preserve">Оплата труда по уборке территории;             </t>
  </si>
  <si>
    <t>на 2020год</t>
  </si>
  <si>
    <t>ДОП</t>
  </si>
  <si>
    <t>за 2020год</t>
  </si>
  <si>
    <t>Ограждение мусорной площад.(факт-мусор.контейн)</t>
  </si>
  <si>
    <t xml:space="preserve">Высадка деревьев -частично выполнено </t>
  </si>
  <si>
    <t>Утвер.тариф</t>
  </si>
  <si>
    <t>дезобработка холлов</t>
  </si>
  <si>
    <t>ж.д.по пер.ЮПИТЕРА 6</t>
  </si>
  <si>
    <t>Ремонт  ВВОДА ГВС</t>
  </si>
  <si>
    <t>Ремонт кровли</t>
  </si>
  <si>
    <t>инвентарь, покраска бардюров и детской площадки, озеленение1875,земля-1400,соль-реагент 1830,10 покос травы</t>
  </si>
  <si>
    <t>услуги электрика,электроматериа-471,87</t>
  </si>
  <si>
    <t>дезинсекция-628,56 хозтовары-1082,27,инвентарь-575,84</t>
  </si>
  <si>
    <t>благоустройство мус площадки</t>
  </si>
  <si>
    <t>обслед.венканалов и дымоходов</t>
  </si>
  <si>
    <t>Аварийное обслуживание,доп чистка канализации</t>
  </si>
  <si>
    <t>ремонт водоснабжения,канализации,ремонт насоса</t>
  </si>
  <si>
    <t>ркц ,паспорт.,чек-онлайн3800, обсл ККМ-1020,катридж1683,79</t>
  </si>
  <si>
    <t>Прочие :усл. банк 3978,44, аренда 13452,44, програм. сопров.1166, сайт  1316, канцтовары- 3344,79,                гсм 3936,22,  сод.оргтехники 1003,65, медиц.маски-1417,60,почтовые расходы-2788,93информ 1775,0       обраб фискальных данных-1135,42, эл.отчетн.-690,00</t>
  </si>
  <si>
    <t>год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</si>
</sst>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4"/>
      <name val="Arial Cyr"/>
      <charset val="204"/>
    </font>
    <font>
      <b/>
      <i/>
      <sz val="10"/>
      <color theme="1"/>
      <name val="Arial Cyr"/>
      <charset val="204"/>
    </font>
    <font>
      <b/>
      <sz val="10"/>
      <color theme="1"/>
      <name val="Arial Cyr"/>
      <charset val="204"/>
    </font>
    <font>
      <sz val="2"/>
      <name val="Arial Cyr"/>
      <charset val="204"/>
    </font>
    <font>
      <i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5" fillId="0" borderId="2" xfId="0" applyNumberFormat="1" applyFont="1" applyBorder="1"/>
    <xf numFmtId="0" fontId="5" fillId="0" borderId="6" xfId="0" applyFont="1" applyBorder="1"/>
    <xf numFmtId="0" fontId="0" fillId="0" borderId="0" xfId="0" applyBorder="1"/>
    <xf numFmtId="0" fontId="0" fillId="0" borderId="7" xfId="0" applyFont="1" applyBorder="1"/>
    <xf numFmtId="2" fontId="5" fillId="0" borderId="1" xfId="0" applyNumberFormat="1" applyFont="1" applyBorder="1"/>
    <xf numFmtId="0" fontId="4" fillId="0" borderId="0" xfId="0" applyFont="1" applyFill="1" applyBorder="1"/>
    <xf numFmtId="0" fontId="4" fillId="0" borderId="0" xfId="0" applyFont="1"/>
    <xf numFmtId="0" fontId="4" fillId="0" borderId="6" xfId="0" applyFont="1" applyBorder="1" applyAlignment="1">
      <alignment vertical="top"/>
    </xf>
    <xf numFmtId="0" fontId="5" fillId="0" borderId="4" xfId="0" applyFont="1" applyBorder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2" xfId="0" applyBorder="1"/>
    <xf numFmtId="0" fontId="5" fillId="0" borderId="3" xfId="0" applyNumberFormat="1" applyFont="1" applyBorder="1"/>
    <xf numFmtId="0" fontId="5" fillId="0" borderId="3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8" fillId="0" borderId="6" xfId="0" applyFont="1" applyBorder="1"/>
    <xf numFmtId="0" fontId="9" fillId="0" borderId="6" xfId="0" applyFont="1" applyBorder="1"/>
    <xf numFmtId="2" fontId="6" fillId="0" borderId="6" xfId="0" applyNumberFormat="1" applyFont="1" applyBorder="1"/>
    <xf numFmtId="0" fontId="5" fillId="0" borderId="7" xfId="0" applyFont="1" applyBorder="1" applyAlignment="1">
      <alignment wrapText="1"/>
    </xf>
    <xf numFmtId="4" fontId="4" fillId="0" borderId="1" xfId="0" applyNumberFormat="1" applyFont="1" applyBorder="1"/>
    <xf numFmtId="0" fontId="1" fillId="0" borderId="6" xfId="0" applyFont="1" applyBorder="1"/>
    <xf numFmtId="4" fontId="5" fillId="0" borderId="3" xfId="0" applyNumberFormat="1" applyFont="1" applyBorder="1"/>
    <xf numFmtId="2" fontId="6" fillId="0" borderId="2" xfId="0" applyNumberFormat="1" applyFont="1" applyBorder="1"/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/>
    </xf>
    <xf numFmtId="0" fontId="6" fillId="0" borderId="5" xfId="0" applyFont="1" applyBorder="1"/>
    <xf numFmtId="0" fontId="5" fillId="2" borderId="3" xfId="0" applyFont="1" applyFill="1" applyBorder="1"/>
    <xf numFmtId="2" fontId="6" fillId="2" borderId="3" xfId="0" applyNumberFormat="1" applyFont="1" applyFill="1" applyBorder="1"/>
    <xf numFmtId="0" fontId="5" fillId="2" borderId="6" xfId="0" applyFont="1" applyFill="1" applyBorder="1"/>
    <xf numFmtId="2" fontId="6" fillId="2" borderId="10" xfId="0" applyNumberFormat="1" applyFont="1" applyFill="1" applyBorder="1"/>
    <xf numFmtId="2" fontId="6" fillId="2" borderId="6" xfId="0" applyNumberFormat="1" applyFont="1" applyFill="1" applyBorder="1"/>
    <xf numFmtId="0" fontId="6" fillId="2" borderId="6" xfId="0" applyFont="1" applyFill="1" applyBorder="1"/>
    <xf numFmtId="2" fontId="6" fillId="2" borderId="2" xfId="0" applyNumberFormat="1" applyFont="1" applyFill="1" applyBorder="1"/>
    <xf numFmtId="0" fontId="6" fillId="2" borderId="7" xfId="0" applyFont="1" applyFill="1" applyBorder="1"/>
    <xf numFmtId="0" fontId="6" fillId="2" borderId="3" xfId="0" applyFont="1" applyFill="1" applyBorder="1"/>
    <xf numFmtId="0" fontId="5" fillId="2" borderId="8" xfId="0" applyFont="1" applyFill="1" applyBorder="1"/>
    <xf numFmtId="0" fontId="6" fillId="2" borderId="4" xfId="0" applyFont="1" applyFill="1" applyBorder="1"/>
    <xf numFmtId="0" fontId="6" fillId="2" borderId="10" xfId="0" applyFont="1" applyFill="1" applyBorder="1"/>
    <xf numFmtId="2" fontId="6" fillId="2" borderId="4" xfId="0" applyNumberFormat="1" applyFont="1" applyFill="1" applyBorder="1"/>
    <xf numFmtId="0" fontId="0" fillId="0" borderId="9" xfId="0" applyBorder="1"/>
    <xf numFmtId="0" fontId="0" fillId="0" borderId="4" xfId="0" applyBorder="1"/>
    <xf numFmtId="0" fontId="5" fillId="0" borderId="2" xfId="0" applyFont="1" applyBorder="1"/>
    <xf numFmtId="0" fontId="1" fillId="0" borderId="2" xfId="0" applyFont="1" applyBorder="1"/>
    <xf numFmtId="0" fontId="0" fillId="3" borderId="1" xfId="0" applyFill="1" applyBorder="1"/>
    <xf numFmtId="0" fontId="0" fillId="3" borderId="2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5" fillId="3" borderId="3" xfId="0" applyFont="1" applyFill="1" applyBorder="1"/>
    <xf numFmtId="0" fontId="5" fillId="3" borderId="6" xfId="0" applyFont="1" applyFill="1" applyBorder="1"/>
    <xf numFmtId="2" fontId="4" fillId="3" borderId="13" xfId="0" applyNumberFormat="1" applyFont="1" applyFill="1" applyBorder="1"/>
    <xf numFmtId="0" fontId="4" fillId="3" borderId="8" xfId="0" applyFont="1" applyFill="1" applyBorder="1"/>
    <xf numFmtId="0" fontId="4" fillId="3" borderId="3" xfId="0" applyFont="1" applyFill="1" applyBorder="1"/>
    <xf numFmtId="2" fontId="4" fillId="3" borderId="2" xfId="0" applyNumberFormat="1" applyFont="1" applyFill="1" applyBorder="1"/>
    <xf numFmtId="0" fontId="5" fillId="3" borderId="1" xfId="0" applyFont="1" applyFill="1" applyBorder="1"/>
    <xf numFmtId="0" fontId="1" fillId="3" borderId="3" xfId="0" applyFont="1" applyFill="1" applyBorder="1"/>
    <xf numFmtId="0" fontId="1" fillId="3" borderId="2" xfId="0" applyFont="1" applyFill="1" applyBorder="1"/>
    <xf numFmtId="2" fontId="6" fillId="3" borderId="6" xfId="0" applyNumberFormat="1" applyFont="1" applyFill="1" applyBorder="1"/>
    <xf numFmtId="0" fontId="6" fillId="3" borderId="6" xfId="0" applyFont="1" applyFill="1" applyBorder="1"/>
    <xf numFmtId="0" fontId="6" fillId="3" borderId="2" xfId="0" applyFont="1" applyFill="1" applyBorder="1"/>
    <xf numFmtId="0" fontId="5" fillId="3" borderId="7" xfId="0" applyFont="1" applyFill="1" applyBorder="1" applyAlignment="1">
      <alignment wrapText="1"/>
    </xf>
    <xf numFmtId="0" fontId="10" fillId="0" borderId="0" xfId="0" applyFont="1"/>
    <xf numFmtId="0" fontId="1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tabSelected="1" zoomScaleNormal="100" workbookViewId="0">
      <selection activeCell="J29" sqref="J29"/>
    </sheetView>
  </sheetViews>
  <sheetFormatPr defaultRowHeight="13.2"/>
  <cols>
    <col min="1" max="1" width="5.88671875" customWidth="1"/>
    <col min="2" max="2" width="54.33203125" customWidth="1"/>
    <col min="3" max="3" width="6.77734375" customWidth="1"/>
    <col min="4" max="4" width="14.77734375" customWidth="1"/>
    <col min="5" max="5" width="10.88671875" hidden="1" customWidth="1"/>
    <col min="6" max="6" width="10.6640625" hidden="1" customWidth="1"/>
    <col min="7" max="7" width="11.77734375" hidden="1" customWidth="1"/>
  </cols>
  <sheetData>
    <row r="1" spans="1:7" ht="17.399999999999999">
      <c r="A1" s="29"/>
      <c r="B1" s="49" t="s">
        <v>20</v>
      </c>
      <c r="C1" s="49"/>
      <c r="D1" s="50" t="s">
        <v>29</v>
      </c>
      <c r="E1" s="2"/>
      <c r="F1" s="2"/>
      <c r="G1" s="7"/>
    </row>
    <row r="2" spans="1:7" ht="17.399999999999999">
      <c r="A2" s="1"/>
      <c r="B2" s="50" t="s">
        <v>34</v>
      </c>
      <c r="C2" s="2"/>
      <c r="E2" s="2"/>
      <c r="F2" s="2"/>
      <c r="G2" s="7"/>
    </row>
    <row r="3" spans="1:7" ht="16.2" thickBot="1">
      <c r="A3" s="1"/>
      <c r="C3" s="1"/>
      <c r="D3" s="101" t="s">
        <v>11</v>
      </c>
      <c r="E3" s="100">
        <v>1956.2</v>
      </c>
      <c r="F3" s="1">
        <v>9318.4</v>
      </c>
    </row>
    <row r="4" spans="1:7" ht="13.8">
      <c r="A4" s="9" t="s">
        <v>0</v>
      </c>
      <c r="B4" s="3" t="s">
        <v>2</v>
      </c>
      <c r="C4" s="9" t="s">
        <v>4</v>
      </c>
      <c r="D4" s="34" t="s">
        <v>18</v>
      </c>
      <c r="E4" s="34" t="s">
        <v>17</v>
      </c>
      <c r="F4" s="34" t="s">
        <v>19</v>
      </c>
      <c r="G4" s="83" t="s">
        <v>32</v>
      </c>
    </row>
    <row r="5" spans="1:7" ht="23.25" customHeight="1" thickBot="1">
      <c r="A5" s="4"/>
      <c r="B5" s="8"/>
      <c r="C5" s="33" t="s">
        <v>3</v>
      </c>
      <c r="D5" s="51" t="s">
        <v>46</v>
      </c>
      <c r="E5" s="33" t="s">
        <v>1</v>
      </c>
      <c r="F5" s="33" t="s">
        <v>1</v>
      </c>
      <c r="G5" s="84" t="s">
        <v>27</v>
      </c>
    </row>
    <row r="6" spans="1:7">
      <c r="A6" s="14">
        <v>1</v>
      </c>
      <c r="B6" s="15" t="s">
        <v>15</v>
      </c>
      <c r="C6" s="22" t="s">
        <v>9</v>
      </c>
      <c r="D6" s="15">
        <f>D8+D9</f>
        <v>85980.04</v>
      </c>
      <c r="E6" s="35">
        <f>E8+E9</f>
        <v>3.4031852702387413</v>
      </c>
      <c r="F6" s="35">
        <f>F8+F9+F10+F11</f>
        <v>2.0100000000000002</v>
      </c>
      <c r="G6" s="85">
        <f>G8+G9</f>
        <v>4.2</v>
      </c>
    </row>
    <row r="7" spans="1:7" ht="11.4" customHeight="1" thickBot="1">
      <c r="A7" s="16"/>
      <c r="B7" s="17"/>
      <c r="C7" s="23"/>
      <c r="D7" s="17"/>
      <c r="E7" s="37"/>
      <c r="F7" s="17"/>
      <c r="G7" s="86"/>
    </row>
    <row r="8" spans="1:7" ht="18" customHeight="1">
      <c r="A8" s="11"/>
      <c r="B8" s="53" t="s">
        <v>26</v>
      </c>
      <c r="C8" s="13"/>
      <c r="D8" s="12">
        <v>79200</v>
      </c>
      <c r="E8" s="36">
        <f>D8/E3/13</f>
        <v>3.1143582927654085</v>
      </c>
      <c r="F8" s="12">
        <v>1.82</v>
      </c>
      <c r="G8" s="87">
        <v>3.8</v>
      </c>
    </row>
    <row r="9" spans="1:7" ht="25.2" customHeight="1">
      <c r="A9" s="11"/>
      <c r="B9" s="53" t="s">
        <v>37</v>
      </c>
      <c r="C9" s="54"/>
      <c r="D9" s="12">
        <v>6780.04</v>
      </c>
      <c r="E9" s="36">
        <f>D9/E3/12</f>
        <v>0.28882697747333264</v>
      </c>
      <c r="F9" s="12">
        <v>0.05</v>
      </c>
      <c r="G9" s="87">
        <v>0.4</v>
      </c>
    </row>
    <row r="10" spans="1:7" ht="3" hidden="1" customHeight="1" thickBot="1">
      <c r="A10" s="11"/>
      <c r="B10" s="53"/>
      <c r="C10" s="13" t="s">
        <v>9</v>
      </c>
      <c r="D10" s="12">
        <v>2822.21</v>
      </c>
      <c r="E10" s="36">
        <f>D10/E3/12</f>
        <v>0.12022501107589545</v>
      </c>
      <c r="F10" s="12">
        <v>0.04</v>
      </c>
      <c r="G10" s="87">
        <v>0.17</v>
      </c>
    </row>
    <row r="11" spans="1:7" ht="18" hidden="1" customHeight="1" thickBot="1">
      <c r="A11" s="11"/>
      <c r="B11" s="12"/>
      <c r="C11" s="13" t="s">
        <v>9</v>
      </c>
      <c r="D11" s="12">
        <v>2081.5</v>
      </c>
      <c r="E11" s="36">
        <f>D11/12/F3</f>
        <v>1.8614604796245424E-2</v>
      </c>
      <c r="F11" s="12">
        <v>0.1</v>
      </c>
      <c r="G11" s="87"/>
    </row>
    <row r="12" spans="1:7" ht="0.6" customHeight="1" thickBot="1">
      <c r="A12" s="73" t="s">
        <v>28</v>
      </c>
      <c r="B12" s="74" t="s">
        <v>31</v>
      </c>
      <c r="C12" s="75"/>
      <c r="D12" s="74">
        <v>3850</v>
      </c>
      <c r="E12" s="67">
        <f>D12/12/E3</f>
        <v>0.16400845176021536</v>
      </c>
      <c r="F12" s="66"/>
      <c r="G12" s="67">
        <f>12500/12/E3</f>
        <v>0.53249497324745254</v>
      </c>
    </row>
    <row r="13" spans="1:7">
      <c r="A13" s="15">
        <v>2</v>
      </c>
      <c r="B13" s="15" t="s">
        <v>6</v>
      </c>
      <c r="C13" s="21" t="s">
        <v>9</v>
      </c>
      <c r="D13" s="35"/>
      <c r="E13" s="35"/>
      <c r="F13" s="15">
        <f>F15+F16+F17+F19</f>
        <v>3.8899999999999997</v>
      </c>
      <c r="G13" s="85">
        <v>1.73</v>
      </c>
    </row>
    <row r="14" spans="1:7" ht="15" customHeight="1" thickBot="1">
      <c r="A14" s="17"/>
      <c r="B14" s="17" t="s">
        <v>5</v>
      </c>
      <c r="C14" s="24"/>
      <c r="D14" s="17">
        <f>D15+D16+D17+D18</f>
        <v>129781.25</v>
      </c>
      <c r="E14" s="37">
        <f>E15+E16+E17+E18</f>
        <v>5.1725230627669028</v>
      </c>
      <c r="F14" s="17"/>
      <c r="G14" s="86">
        <v>5.77</v>
      </c>
    </row>
    <row r="15" spans="1:7" ht="20.25" customHeight="1">
      <c r="A15" s="6"/>
      <c r="B15" s="12" t="s">
        <v>21</v>
      </c>
      <c r="C15" s="12" t="s">
        <v>11</v>
      </c>
      <c r="D15" s="52">
        <v>79200</v>
      </c>
      <c r="E15" s="36">
        <f>D15/E3/13</f>
        <v>3.1143582927654085</v>
      </c>
      <c r="F15" s="12">
        <v>2.5299999999999998</v>
      </c>
      <c r="G15" s="87">
        <v>3.8</v>
      </c>
    </row>
    <row r="16" spans="1:7" ht="20.25" customHeight="1">
      <c r="A16" s="6"/>
      <c r="B16" s="12" t="s">
        <v>39</v>
      </c>
      <c r="C16" s="12" t="s">
        <v>11</v>
      </c>
      <c r="D16" s="12">
        <v>2286.67</v>
      </c>
      <c r="E16" s="36">
        <f>D16/E3/12</f>
        <v>9.7411222438060177E-2</v>
      </c>
      <c r="F16" s="12">
        <v>0.1</v>
      </c>
      <c r="G16" s="87">
        <v>0.2</v>
      </c>
    </row>
    <row r="17" spans="1:7" ht="20.25" customHeight="1">
      <c r="A17" s="6"/>
      <c r="B17" s="12" t="s">
        <v>33</v>
      </c>
      <c r="C17" s="12" t="s">
        <v>11</v>
      </c>
      <c r="D17" s="12">
        <v>18822.71</v>
      </c>
      <c r="E17" s="36">
        <f>D17/E3/12</f>
        <v>0.80183987663156453</v>
      </c>
      <c r="F17" s="12">
        <v>0.06</v>
      </c>
      <c r="G17" s="87"/>
    </row>
    <row r="18" spans="1:7" ht="19.2" customHeight="1" thickBot="1">
      <c r="A18" s="6"/>
      <c r="B18" s="12" t="s">
        <v>38</v>
      </c>
      <c r="C18" s="12"/>
      <c r="D18" s="12">
        <v>29471.87</v>
      </c>
      <c r="E18" s="36">
        <f>D18/E3/13</f>
        <v>1.1589136709318695</v>
      </c>
      <c r="F18" s="12"/>
      <c r="G18" s="87">
        <v>1.55</v>
      </c>
    </row>
    <row r="19" spans="1:7" ht="19.8" hidden="1" customHeight="1" thickBot="1">
      <c r="A19" s="56"/>
      <c r="B19" s="55"/>
      <c r="C19" s="41"/>
      <c r="D19" s="57"/>
      <c r="E19" s="57"/>
      <c r="F19" s="12">
        <v>1.2</v>
      </c>
      <c r="G19" s="88"/>
    </row>
    <row r="20" spans="1:7" ht="24.6" customHeight="1" thickBot="1">
      <c r="A20" s="31">
        <v>3</v>
      </c>
      <c r="B20" s="10" t="s">
        <v>24</v>
      </c>
      <c r="C20" s="32" t="s">
        <v>9</v>
      </c>
      <c r="D20" s="38">
        <f>D22+D23</f>
        <v>586.83999999999992</v>
      </c>
      <c r="E20" s="38">
        <f>D20/E3/12</f>
        <v>2.4999148008042801E-2</v>
      </c>
      <c r="F20" s="10">
        <v>2.73</v>
      </c>
      <c r="G20" s="89">
        <v>0.1</v>
      </c>
    </row>
    <row r="21" spans="1:7" ht="19.2" hidden="1" customHeight="1">
      <c r="A21" s="19"/>
      <c r="B21" s="12"/>
      <c r="C21" s="28"/>
      <c r="D21" s="43"/>
      <c r="E21" s="44">
        <f>D21/12/E3</f>
        <v>0</v>
      </c>
      <c r="F21" s="18"/>
      <c r="G21" s="90"/>
    </row>
    <row r="22" spans="1:7" ht="19.2" customHeight="1">
      <c r="A22" s="19"/>
      <c r="B22" s="12" t="s">
        <v>25</v>
      </c>
      <c r="C22" s="28" t="s">
        <v>11</v>
      </c>
      <c r="D22" s="44">
        <v>143</v>
      </c>
      <c r="E22" s="36">
        <f>D22/E3/12</f>
        <v>6.0917424939508566E-3</v>
      </c>
      <c r="F22" s="18"/>
      <c r="G22" s="90">
        <v>0.1</v>
      </c>
    </row>
    <row r="23" spans="1:7" ht="18.600000000000001" customHeight="1" thickBot="1">
      <c r="A23" s="19"/>
      <c r="B23" s="12" t="s">
        <v>40</v>
      </c>
      <c r="C23" s="28"/>
      <c r="D23" s="40">
        <v>443.84</v>
      </c>
      <c r="E23" s="36"/>
      <c r="F23" s="18"/>
      <c r="G23" s="90"/>
    </row>
    <row r="24" spans="1:7" ht="21" hidden="1" customHeight="1" thickBot="1">
      <c r="A24" s="76" t="s">
        <v>28</v>
      </c>
      <c r="B24" s="71" t="s">
        <v>30</v>
      </c>
      <c r="C24" s="77" t="s">
        <v>11</v>
      </c>
      <c r="D24" s="78">
        <v>6936.84</v>
      </c>
      <c r="E24" s="72">
        <f>D24/12/E3</f>
        <v>0.29550659441774874</v>
      </c>
      <c r="F24" s="12">
        <v>2.2000000000000002</v>
      </c>
      <c r="G24" s="69">
        <f>13100/12/1956.2</f>
        <v>0.55805473196333033</v>
      </c>
    </row>
    <row r="25" spans="1:7" ht="0.6" customHeight="1" thickBot="1">
      <c r="A25" s="11"/>
      <c r="B25" s="12"/>
      <c r="C25" s="28" t="s">
        <v>9</v>
      </c>
      <c r="D25" s="12"/>
      <c r="E25" s="36"/>
      <c r="F25" s="12">
        <v>0.12</v>
      </c>
      <c r="G25" s="66"/>
    </row>
    <row r="26" spans="1:7">
      <c r="A26" s="15">
        <v>4</v>
      </c>
      <c r="B26" s="18" t="s">
        <v>7</v>
      </c>
      <c r="C26" s="21" t="s">
        <v>9</v>
      </c>
      <c r="D26" s="15"/>
      <c r="E26" s="35"/>
      <c r="F26" s="15"/>
      <c r="G26" s="85"/>
    </row>
    <row r="27" spans="1:7">
      <c r="A27" s="18"/>
      <c r="B27" s="18" t="s">
        <v>8</v>
      </c>
      <c r="C27" s="20"/>
      <c r="D27" s="18"/>
      <c r="E27" s="39"/>
      <c r="F27" s="18"/>
      <c r="G27" s="91"/>
    </row>
    <row r="28" spans="1:7" ht="13.8" thickBot="1">
      <c r="A28" s="17"/>
      <c r="B28" s="17" t="s">
        <v>16</v>
      </c>
      <c r="C28" s="20"/>
      <c r="D28" s="37">
        <f>D29+D30+D31</f>
        <v>69177.2</v>
      </c>
      <c r="E28" s="37">
        <f>E29+E30+E31+E32+E33+E34+E35+E36</f>
        <v>2.7309234085445624</v>
      </c>
      <c r="F28" s="17" t="e">
        <f>F29+#REF!+F31+F38</f>
        <v>#REF!</v>
      </c>
      <c r="G28" s="92">
        <v>3.7</v>
      </c>
    </row>
    <row r="29" spans="1:7" ht="20.399999999999999" customHeight="1">
      <c r="A29" s="79"/>
      <c r="B29" s="27" t="s">
        <v>13</v>
      </c>
      <c r="C29" s="26" t="s">
        <v>11</v>
      </c>
      <c r="D29" s="26">
        <v>65915.350000000006</v>
      </c>
      <c r="E29" s="44">
        <f>D29/E3/13</f>
        <v>2.5919699102655858</v>
      </c>
      <c r="F29" s="26">
        <v>2.08</v>
      </c>
      <c r="G29" s="93">
        <v>3.2</v>
      </c>
    </row>
    <row r="30" spans="1:7" ht="20.399999999999999" customHeight="1">
      <c r="A30" s="25"/>
      <c r="B30" s="11" t="s">
        <v>41</v>
      </c>
      <c r="C30" s="12" t="s">
        <v>9</v>
      </c>
      <c r="D30" s="12">
        <v>1488.18</v>
      </c>
      <c r="E30" s="36">
        <f>D30/E3/12</f>
        <v>6.339586954299152E-2</v>
      </c>
      <c r="F30" s="12"/>
      <c r="G30" s="87">
        <v>0.3</v>
      </c>
    </row>
    <row r="31" spans="1:7" ht="19.2" customHeight="1">
      <c r="A31" s="25"/>
      <c r="B31" s="11" t="s">
        <v>43</v>
      </c>
      <c r="C31" s="12" t="s">
        <v>11</v>
      </c>
      <c r="D31" s="12">
        <v>1773.67</v>
      </c>
      <c r="E31" s="36">
        <f>D31/E3/12</f>
        <v>7.5557628735984733E-2</v>
      </c>
      <c r="F31" s="6">
        <v>0.5</v>
      </c>
      <c r="G31" s="94">
        <v>0.3</v>
      </c>
    </row>
    <row r="32" spans="1:7" ht="0.6" customHeight="1">
      <c r="A32" s="25"/>
      <c r="B32" s="11"/>
      <c r="C32" s="12" t="s">
        <v>9</v>
      </c>
      <c r="D32" s="12"/>
      <c r="E32" s="36">
        <f>D32/E3/12</f>
        <v>0</v>
      </c>
      <c r="F32" s="6"/>
      <c r="G32" s="94">
        <v>0.5</v>
      </c>
    </row>
    <row r="33" spans="1:8" ht="17.399999999999999" hidden="1" customHeight="1">
      <c r="A33" s="25"/>
      <c r="B33" s="58"/>
      <c r="C33" s="12"/>
      <c r="D33" s="12"/>
      <c r="E33" s="36">
        <f>D33/E3/12</f>
        <v>0</v>
      </c>
      <c r="F33" s="6"/>
      <c r="G33" s="94"/>
    </row>
    <row r="34" spans="1:8" ht="17.399999999999999" hidden="1" customHeight="1">
      <c r="A34" s="25"/>
      <c r="B34" s="99"/>
      <c r="C34" s="87" t="s">
        <v>9</v>
      </c>
      <c r="D34" s="87"/>
      <c r="E34" s="36">
        <f>D34/E3/12</f>
        <v>0</v>
      </c>
      <c r="F34" s="6"/>
      <c r="G34" s="94"/>
    </row>
    <row r="35" spans="1:8" ht="17.399999999999999" hidden="1" customHeight="1">
      <c r="A35" s="25"/>
      <c r="B35" s="99"/>
      <c r="C35" s="87" t="s">
        <v>9</v>
      </c>
      <c r="D35" s="87"/>
      <c r="E35" s="36">
        <f>D35/E3/12</f>
        <v>0</v>
      </c>
      <c r="F35" s="6"/>
      <c r="G35" s="94"/>
    </row>
    <row r="36" spans="1:8" ht="16.8" customHeight="1" thickBot="1">
      <c r="A36" s="80"/>
      <c r="B36" s="48"/>
      <c r="C36" s="81"/>
      <c r="D36" s="81"/>
      <c r="E36" s="40"/>
      <c r="F36" s="82">
        <v>0.1</v>
      </c>
      <c r="G36" s="95"/>
    </row>
    <row r="37" spans="1:8" ht="17.399999999999999" hidden="1" customHeight="1" thickBot="1">
      <c r="A37" s="73" t="s">
        <v>28</v>
      </c>
      <c r="B37" s="76" t="s">
        <v>36</v>
      </c>
      <c r="C37" s="66"/>
      <c r="D37" s="74"/>
      <c r="E37" s="67"/>
      <c r="F37" s="6"/>
      <c r="G37" s="67">
        <f>15000/12/1956.2</f>
        <v>0.63899396789694307</v>
      </c>
    </row>
    <row r="38" spans="1:8" ht="21" hidden="1" customHeight="1" thickBot="1">
      <c r="A38" s="71" t="s">
        <v>28</v>
      </c>
      <c r="B38" s="76" t="s">
        <v>35</v>
      </c>
      <c r="C38" s="68" t="s">
        <v>14</v>
      </c>
      <c r="D38" s="71">
        <v>179454.82</v>
      </c>
      <c r="E38" s="70"/>
      <c r="F38" s="60">
        <v>0.1</v>
      </c>
      <c r="G38" s="70">
        <v>200060</v>
      </c>
    </row>
    <row r="39" spans="1:8" ht="23.4" customHeight="1" thickBot="1">
      <c r="A39" s="10">
        <v>5</v>
      </c>
      <c r="B39" s="10" t="s">
        <v>12</v>
      </c>
      <c r="C39" s="28" t="s">
        <v>9</v>
      </c>
      <c r="D39" s="59">
        <f>D40+D42</f>
        <v>292406.08999999997</v>
      </c>
      <c r="E39" s="35">
        <f>E40+E42</f>
        <v>11.498198626851115</v>
      </c>
      <c r="F39" s="15">
        <f>F40+F41+F42</f>
        <v>6.87</v>
      </c>
      <c r="G39" s="85">
        <f>G40+G41+G42</f>
        <v>15.4</v>
      </c>
    </row>
    <row r="40" spans="1:8" ht="24.6" customHeight="1">
      <c r="A40" s="5"/>
      <c r="B40" s="27" t="s">
        <v>13</v>
      </c>
      <c r="C40" s="26" t="s">
        <v>11</v>
      </c>
      <c r="D40" s="26">
        <v>117093.34</v>
      </c>
      <c r="E40" s="44">
        <f>D40/E3/13</f>
        <v>4.6044269502095894</v>
      </c>
      <c r="F40" s="26">
        <v>3</v>
      </c>
      <c r="G40" s="93">
        <v>7.9</v>
      </c>
    </row>
    <row r="41" spans="1:8" ht="0.6" customHeight="1">
      <c r="A41" s="5"/>
      <c r="B41" s="11"/>
      <c r="C41" s="12"/>
      <c r="D41" s="12"/>
      <c r="E41" s="36">
        <f>D41/G42/12</f>
        <v>0</v>
      </c>
      <c r="F41" s="12">
        <v>1.2</v>
      </c>
      <c r="G41" s="87"/>
    </row>
    <row r="42" spans="1:8" ht="21.6" customHeight="1" thickBot="1">
      <c r="A42" s="5"/>
      <c r="B42" s="12" t="s">
        <v>44</v>
      </c>
      <c r="C42" s="12" t="s">
        <v>11</v>
      </c>
      <c r="D42" s="61">
        <v>175312.75</v>
      </c>
      <c r="E42" s="36">
        <f>D42/E3/13</f>
        <v>6.893771676641526</v>
      </c>
      <c r="F42" s="11">
        <v>2.67</v>
      </c>
      <c r="G42" s="87">
        <v>7.5</v>
      </c>
      <c r="H42" s="42"/>
    </row>
    <row r="43" spans="1:8" ht="20.399999999999999" customHeight="1" thickBot="1">
      <c r="A43" s="47">
        <v>6</v>
      </c>
      <c r="B43" s="64" t="s">
        <v>42</v>
      </c>
      <c r="C43" s="41" t="s">
        <v>9</v>
      </c>
      <c r="D43" s="30">
        <v>11790.79</v>
      </c>
      <c r="E43" s="57">
        <f>D43/E3/12</f>
        <v>0.50228291244930656</v>
      </c>
      <c r="F43" s="30">
        <v>3.63</v>
      </c>
      <c r="G43" s="97">
        <v>0.5</v>
      </c>
    </row>
    <row r="44" spans="1:8" ht="64.8" customHeight="1" thickBot="1">
      <c r="A44" s="47">
        <v>7</v>
      </c>
      <c r="B44" s="63" t="s">
        <v>45</v>
      </c>
      <c r="C44" s="30" t="s">
        <v>9</v>
      </c>
      <c r="D44" s="30">
        <v>36105.4</v>
      </c>
      <c r="E44" s="57">
        <f>D44/E3/12</f>
        <v>1.5380755205670857</v>
      </c>
      <c r="F44" s="30" t="e">
        <f>F6+F13+F20+F28+F39+F43</f>
        <v>#REF!</v>
      </c>
      <c r="G44" s="97">
        <v>1</v>
      </c>
    </row>
    <row r="45" spans="1:8" ht="26.4" customHeight="1" thickBot="1">
      <c r="A45" s="17">
        <v>8</v>
      </c>
      <c r="B45" s="24" t="s">
        <v>22</v>
      </c>
      <c r="C45" s="24" t="s">
        <v>9</v>
      </c>
      <c r="D45" s="24">
        <v>21500</v>
      </c>
      <c r="E45" s="62">
        <f>D45/E3/12</f>
        <v>0.91589135398561838</v>
      </c>
      <c r="F45" s="24"/>
      <c r="G45" s="98">
        <v>0.5</v>
      </c>
    </row>
    <row r="46" spans="1:8" ht="21" customHeight="1" thickBot="1">
      <c r="A46" s="17">
        <v>9</v>
      </c>
      <c r="B46" s="24" t="s">
        <v>23</v>
      </c>
      <c r="C46" s="24" t="s">
        <v>9</v>
      </c>
      <c r="D46" s="24">
        <v>11737.2</v>
      </c>
      <c r="E46" s="62">
        <f>D46/12/E3</f>
        <v>0.5</v>
      </c>
      <c r="F46" s="24">
        <v>0.68</v>
      </c>
      <c r="G46" s="98">
        <v>0.5</v>
      </c>
    </row>
    <row r="47" spans="1:8" ht="21" customHeight="1" thickBot="1">
      <c r="A47" s="10">
        <v>10</v>
      </c>
      <c r="B47" s="65" t="s">
        <v>10</v>
      </c>
      <c r="C47" s="30" t="s">
        <v>11</v>
      </c>
      <c r="D47" s="57">
        <f>D6+D14+D20+D28+D39+D43+D44+D45+D46</f>
        <v>659064.80999999994</v>
      </c>
      <c r="E47" s="57">
        <f>E46+E45+E44+E43+E39+E28+E20+E14+E6</f>
        <v>26.286079303411373</v>
      </c>
      <c r="F47" s="30">
        <v>0.3</v>
      </c>
      <c r="G47" s="96">
        <f>G6+G14+G20+G28+G39+G43+G44+G45+G46</f>
        <v>31.67</v>
      </c>
    </row>
    <row r="48" spans="1:8">
      <c r="B48" s="45"/>
    </row>
    <row r="49" spans="2:2">
      <c r="B49" s="45"/>
    </row>
    <row r="50" spans="2:2">
      <c r="B50" s="46"/>
    </row>
  </sheetData>
  <phoneticPr fontId="0" type="noConversion"/>
  <pageMargins left="0.25" right="0.25" top="0.75" bottom="0.75" header="0.3" footer="0.3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2021-03-18T13:06:32Z</cp:lastPrinted>
  <dcterms:created xsi:type="dcterms:W3CDTF">2011-07-12T11:42:04Z</dcterms:created>
  <dcterms:modified xsi:type="dcterms:W3CDTF">2021-03-26T07:25:59Z</dcterms:modified>
</cp:coreProperties>
</file>